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untry TCO Benchmark" sheetId="1" state="visible" r:id="rId3"/>
    <sheet name="Benchmark Inputs" sheetId="2" state="visible" r:id="rId4"/>
    <sheet name="Fuel Price Contex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<sst xmlns="http://schemas.openxmlformats.org/spreadsheetml/2006/main" count="267" uniqueCount="87">
  <si>
    <t xml:space="preserve">Are EVs cheaper to own than petrol cars in 2026? Country TCO benchmark</t>
  </si>
  <si>
    <t xml:space="preserve">Latest published 2026 benchmark used: Ayvens European Mobility Guide, May 2026 (Q4 2025 benchmark). TCO basis: 48 months / 120,000 km (30,000 km/year).</t>
  </si>
  <si>
    <t xml:space="preserve">Country</t>
  </si>
  <si>
    <t xml:space="preserve">ICE TCO €/km</t>
  </si>
  <si>
    <t xml:space="preserve">BEV TCO €/km</t>
  </si>
  <si>
    <t xml:space="preserve">ICE 4-yr TCO (€)</t>
  </si>
  <si>
    <t xml:space="preserve">BEV 4-yr TCO (€)</t>
  </si>
  <si>
    <t xml:space="preserve">BEV saving (€)</t>
  </si>
  <si>
    <t xml:space="preserve">Saving vs ICE (%)</t>
  </si>
  <si>
    <t xml:space="preserve">EV cheaper?</t>
  </si>
  <si>
    <t xml:space="preserve">Key assumption</t>
  </si>
  <si>
    <t xml:space="preserve">Value</t>
  </si>
  <si>
    <t xml:space="preserve">Ownership distance (km)</t>
  </si>
  <si>
    <t xml:space="preserve">Source: Ayvens guide basis (48 months x 30,000 km/year)</t>
  </si>
  <si>
    <t xml:space="preserve">Countries where BEV is cheaper</t>
  </si>
  <si>
    <t xml:space="preserve">Countries level</t>
  </si>
  <si>
    <t xml:space="preserve">Countries where ICE is cheaper</t>
  </si>
  <si>
    <t xml:space="preserve">Interpretation: positive BEV saving means the published Ayvens benchmark shows a lower total cost per km for BEVs in that country. This is a fleet/lease-oriented TCO comparison (30,000 km a year), not a retail household cash-purchase model. Saving % = (ICE - BEV) / ICE, calculated from rounded published figures (rounding error up to +/- €0.005 per km on each input). Gaps of €0.01/km (Germany, Spain, Sweden) are within rounding noise.</t>
  </si>
  <si>
    <t xml:space="preserve">2026 Country-level BEV vs ICE TCO: published benchmark inputs</t>
  </si>
  <si>
    <t xml:space="preserve">Source basis: Ayvens European Mobility Guide, May 2026. Cost per km covers 48 months / 120,000 km, all passenger-car models in scope excluding Top Management, B to SUV-D segments. Values are blue (hardcoded from source).</t>
  </si>
  <si>
    <t xml:space="preserve">Currency</t>
  </si>
  <si>
    <t xml:space="preserve">ICE TCO (€/km)</t>
  </si>
  <si>
    <t xml:space="preserve">BEV TCO (€/km)</t>
  </si>
  <si>
    <t xml:space="preserve">Distance (km)</t>
  </si>
  <si>
    <t xml:space="preserve">Term (months)</t>
  </si>
  <si>
    <t xml:space="preserve">Annual km</t>
  </si>
  <si>
    <t xml:space="preserve">Benchmark</t>
  </si>
  <si>
    <t xml:space="preserve">Source</t>
  </si>
  <si>
    <t xml:space="preserve">Source URL</t>
  </si>
  <si>
    <t xml:space="preserve">Notes</t>
  </si>
  <si>
    <t xml:space="preserve">Austria</t>
  </si>
  <si>
    <t xml:space="preserve">EUR</t>
  </si>
  <si>
    <t xml:space="preserve">Q4 2025</t>
  </si>
  <si>
    <t xml:space="preserve">Ayvens European Mobility Guide 2026</t>
  </si>
  <si>
    <t xml:space="preserve">https://www.ayvens.com/-/media/ayvens/public/cp/files/mobility-guides/ayvens-european-mobility-guide-2026.pdf</t>
  </si>
  <si>
    <t xml:space="preserve">May 2026 publication; country page reports cost €/km for 48 months/120,000 km. Costs shown in € for all countries as published.</t>
  </si>
  <si>
    <t xml:space="preserve">Belgium</t>
  </si>
  <si>
    <t xml:space="preserve">Bulgaria</t>
  </si>
  <si>
    <t xml:space="preserve">Croatia</t>
  </si>
  <si>
    <t xml:space="preserve">Czech Republic</t>
  </si>
  <si>
    <t xml:space="preserve">Denmark</t>
  </si>
  <si>
    <t xml:space="preserve">Estonia</t>
  </si>
  <si>
    <t xml:space="preserve">Finland</t>
  </si>
  <si>
    <t xml:space="preserve">France</t>
  </si>
  <si>
    <t xml:space="preserve">Germany</t>
  </si>
  <si>
    <t xml:space="preserve">Greece</t>
  </si>
  <si>
    <t xml:space="preserve">Hungary</t>
  </si>
  <si>
    <t xml:space="preserve">Ireland</t>
  </si>
  <si>
    <t xml:space="preserve">Italy</t>
  </si>
  <si>
    <t xml:space="preserve">Latvia</t>
  </si>
  <si>
    <t xml:space="preserve">Lithuania</t>
  </si>
  <si>
    <t xml:space="preserve">Luxembourg</t>
  </si>
  <si>
    <t xml:space="preserve">Netherlands</t>
  </si>
  <si>
    <t xml:space="preserve">Poland</t>
  </si>
  <si>
    <t xml:space="preserve">Portugal</t>
  </si>
  <si>
    <t xml:space="preserve">Romania</t>
  </si>
  <si>
    <t xml:space="preserve">Serbia</t>
  </si>
  <si>
    <t xml:space="preserve">Slovakia</t>
  </si>
  <si>
    <t xml:space="preserve">Slovenia</t>
  </si>
  <si>
    <t xml:space="preserve">Spain</t>
  </si>
  <si>
    <t xml:space="preserve">Sweden</t>
  </si>
  <si>
    <t xml:space="preserve">Switzerland</t>
  </si>
  <si>
    <t xml:space="preserve">Ukraine</t>
  </si>
  <si>
    <t xml:space="preserve">United Kingdom</t>
  </si>
  <si>
    <t xml:space="preserve">Notes: 29 countries with both an ICE and a BEV figure on the Ayvens country pages. Norway is excluded because Ayvens publishes no ICE cost (BEV €0.44/km). The summary chart in the guide orders its labels differently from the country pages, so country-page values are used. The workbook does not impute missing values.</t>
  </si>
  <si>
    <t xml:space="preserve">2026 fuel and energy price context</t>
  </si>
  <si>
    <t xml:space="preserve">Contextual only: not used to replace the published country TCO benchmark. Blue = hardcoded from source.</t>
  </si>
  <si>
    <t xml:space="preserve">Indicator</t>
  </si>
  <si>
    <t xml:space="preserve">Period</t>
  </si>
  <si>
    <t xml:space="preserve">Unit</t>
  </si>
  <si>
    <t xml:space="preserve">Note</t>
  </si>
  <si>
    <t xml:space="preserve">World average gasoline price, one-year change</t>
  </si>
  <si>
    <t xml:space="preserve">Year to Q2 2026</t>
  </si>
  <si>
    <t xml:space="preserve">%</t>
  </si>
  <si>
    <t xml:space="preserve">GlobalPetrolPrices.com</t>
  </si>
  <si>
    <t xml:space="preserve">https://www.globalpetrolprices.com/</t>
  </si>
  <si>
    <t xml:space="preserve">Q3 2026 update due by 10 Oct 2026</t>
  </si>
  <si>
    <t xml:space="preserve">World average diesel price, one-year change</t>
  </si>
  <si>
    <t xml:space="preserve">World average residential electricity price, one-year change</t>
  </si>
  <si>
    <t xml:space="preserve">U.S. retail gasoline, all grades, weekly</t>
  </si>
  <si>
    <t xml:space="preserve">USD per gallon, incl. taxes</t>
  </si>
  <si>
    <t xml:space="preserve">U.S. EIA</t>
  </si>
  <si>
    <t xml:space="preserve">https://www.eia.gov/dnav/pet/pet_pri_gnd_a_epm0_pte_dpgal_w.htm</t>
  </si>
  <si>
    <t xml:space="preserve">EIA release of 29 Sep 2026; next release 6 Oct 2026</t>
  </si>
  <si>
    <t xml:space="preserve">Change, 24 Aug to 28 Sep 2026</t>
  </si>
  <si>
    <t xml:space="preserve">NMSC calculation</t>
  </si>
  <si>
    <t xml:space="preserve">Note: no U.S. residential electricity series is included because the primary EIA table could not be retrieved for this edition and secondary sources disagreed.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</si>
</sst>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€0.00"/>
    <numFmt numFmtId="166" formatCode="\€#,##0"/>
    <numFmt numFmtId="167" formatCode="\€#,##0;[RED]&quot;-€&quot;#,##0;\€0"/>
    <numFmt numFmtId="168" formatCode="0.0%;[RED]\-0.0%;0.0%"/>
    <numFmt numFmtId="169" formatCode="#,##0"/>
    <numFmt numFmtId="170" formatCode="0.00%"/>
    <numFmt numFmtId="171" formatCode="dd\ mmm\ yyyy"/>
    <numFmt numFmtId="172" formatCode="\$0.000"/>
    <numFmt numFmtId="173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2B467B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3360"/>
        <bgColor rgb="FF2B467B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E4F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CE4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D3360"/>
      <rgbColor rgb="FF339966"/>
      <rgbColor rgb="FF003300"/>
      <rgbColor rgb="FF333300"/>
      <rgbColor rgb="FF993300"/>
      <rgbColor rgb="FF993366"/>
      <rgbColor rgb="FF2B467B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14"/>
    <col collapsed="false" customWidth="true" hidden="false" outlineLevel="0" max="5" min="4" style="0" width="18"/>
    <col collapsed="false" customWidth="true" hidden="false" outlineLevel="0" max="7" min="6" style="0" width="16"/>
    <col collapsed="false" customWidth="true" hidden="false" outlineLevel="0" max="8" min="8" style="0" width="13"/>
    <col collapsed="false" customWidth="true" hidden="false" outlineLevel="0" max="10" min="10" style="0" width="30"/>
    <col collapsed="false" customWidth="true" hidden="false" outlineLevel="0" max="11" min="11" style="0" width="14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J4" s="4" t="s">
        <v>10</v>
      </c>
      <c r="K4" s="4" t="s">
        <v>11</v>
      </c>
    </row>
    <row r="5" customFormat="false" ht="15" hidden="false" customHeight="false" outlineLevel="0" collapsed="false">
      <c r="A5" s="5" t="str">
        <f aca="false">'Benchmark Inputs'!A5</f>
        <v>Austria</v>
      </c>
      <c r="B5" s="6" t="n">
        <f aca="false">'Benchmark Inputs'!C5</f>
        <v>0.49</v>
      </c>
      <c r="C5" s="6" t="n">
        <f aca="false">'Benchmark Inputs'!D5</f>
        <v>0.41</v>
      </c>
      <c r="D5" s="7" t="n">
        <f aca="false">B5*$K$5</f>
        <v>58800</v>
      </c>
      <c r="E5" s="7" t="n">
        <f aca="false">C5*$K$5</f>
        <v>49200</v>
      </c>
      <c r="F5" s="8" t="n">
        <f aca="false">D5-E5</f>
        <v>9600</v>
      </c>
      <c r="G5" s="9" t="n">
        <f aca="false">IF(D5=0,0,F5/D5)</f>
        <v>0.163265306122449</v>
      </c>
      <c r="H5" s="10" t="str">
        <f aca="false">IF(F5&gt;0,"Yes",IF(F5&lt;0,"No","Level"))</f>
        <v>Yes</v>
      </c>
      <c r="J5" s="2" t="s">
        <v>12</v>
      </c>
      <c r="K5" s="11" t="n">
        <v>120000</v>
      </c>
    </row>
    <row r="6" customFormat="false" ht="15" hidden="false" customHeight="false" outlineLevel="0" collapsed="false">
      <c r="A6" s="5" t="str">
        <f aca="false">'Benchmark Inputs'!A6</f>
        <v>Belgium</v>
      </c>
      <c r="B6" s="6" t="n">
        <f aca="false">'Benchmark Inputs'!C6</f>
        <v>0.4</v>
      </c>
      <c r="C6" s="6" t="n">
        <f aca="false">'Benchmark Inputs'!D6</f>
        <v>0.33</v>
      </c>
      <c r="D6" s="7" t="n">
        <f aca="false">B6*$K$5</f>
        <v>48000</v>
      </c>
      <c r="E6" s="7" t="n">
        <f aca="false">C6*$K$5</f>
        <v>39600</v>
      </c>
      <c r="F6" s="8" t="n">
        <f aca="false">D6-E6</f>
        <v>8400</v>
      </c>
      <c r="G6" s="9" t="n">
        <f aca="false">IF(D6=0,0,F6/D6)</f>
        <v>0.175</v>
      </c>
      <c r="H6" s="10" t="str">
        <f aca="false">IF(F6&gt;0,"Yes",IF(F6&lt;0,"No","Level"))</f>
        <v>Yes</v>
      </c>
      <c r="J6" s="12" t="s">
        <v>13</v>
      </c>
    </row>
    <row r="7" customFormat="false" ht="15" hidden="false" customHeight="false" outlineLevel="0" collapsed="false">
      <c r="A7" s="5" t="str">
        <f aca="false">'Benchmark Inputs'!A7</f>
        <v>Bulgaria</v>
      </c>
      <c r="B7" s="6" t="n">
        <f aca="false">'Benchmark Inputs'!C7</f>
        <v>0.33</v>
      </c>
      <c r="C7" s="6" t="n">
        <f aca="false">'Benchmark Inputs'!D7</f>
        <v>0.39</v>
      </c>
      <c r="D7" s="7" t="n">
        <f aca="false">B7*$K$5</f>
        <v>39600</v>
      </c>
      <c r="E7" s="7" t="n">
        <f aca="false">C7*$K$5</f>
        <v>46800</v>
      </c>
      <c r="F7" s="8" t="n">
        <f aca="false">D7-E7</f>
        <v>-7200</v>
      </c>
      <c r="G7" s="9" t="n">
        <f aca="false">IF(D7=0,0,F7/D7)</f>
        <v>-0.181818181818182</v>
      </c>
      <c r="H7" s="10" t="str">
        <f aca="false">IF(F7&gt;0,"Yes",IF(F7&lt;0,"No","Level"))</f>
        <v>No</v>
      </c>
    </row>
    <row r="8" customFormat="false" ht="15" hidden="false" customHeight="false" outlineLevel="0" collapsed="false">
      <c r="A8" s="5" t="str">
        <f aca="false">'Benchmark Inputs'!A8</f>
        <v>Croatia</v>
      </c>
      <c r="B8" s="6" t="n">
        <f aca="false">'Benchmark Inputs'!C8</f>
        <v>0.4</v>
      </c>
      <c r="C8" s="6" t="n">
        <f aca="false">'Benchmark Inputs'!D8</f>
        <v>0.41</v>
      </c>
      <c r="D8" s="7" t="n">
        <f aca="false">B8*$K$5</f>
        <v>48000</v>
      </c>
      <c r="E8" s="7" t="n">
        <f aca="false">C8*$K$5</f>
        <v>49200</v>
      </c>
      <c r="F8" s="8" t="n">
        <f aca="false">D8-E8</f>
        <v>-1200</v>
      </c>
      <c r="G8" s="9" t="n">
        <f aca="false">IF(D8=0,0,F8/D8)</f>
        <v>-0.025</v>
      </c>
      <c r="H8" s="10" t="str">
        <f aca="false">IF(F8&gt;0,"Yes",IF(F8&lt;0,"No","Level"))</f>
        <v>No</v>
      </c>
    </row>
    <row r="9" customFormat="false" ht="15" hidden="false" customHeight="false" outlineLevel="0" collapsed="false">
      <c r="A9" s="5" t="str">
        <f aca="false">'Benchmark Inputs'!A9</f>
        <v>Czech Republic</v>
      </c>
      <c r="B9" s="6" t="n">
        <f aca="false">'Benchmark Inputs'!C9</f>
        <v>0.29</v>
      </c>
      <c r="C9" s="6" t="n">
        <f aca="false">'Benchmark Inputs'!D9</f>
        <v>0.34</v>
      </c>
      <c r="D9" s="7" t="n">
        <f aca="false">B9*$K$5</f>
        <v>34800</v>
      </c>
      <c r="E9" s="7" t="n">
        <f aca="false">C9*$K$5</f>
        <v>40800</v>
      </c>
      <c r="F9" s="8" t="n">
        <f aca="false">D9-E9</f>
        <v>-6000</v>
      </c>
      <c r="G9" s="9" t="n">
        <f aca="false">IF(D9=0,0,F9/D9)</f>
        <v>-0.172413793103448</v>
      </c>
      <c r="H9" s="10" t="str">
        <f aca="false">IF(F9&gt;0,"Yes",IF(F9&lt;0,"No","Level"))</f>
        <v>No</v>
      </c>
    </row>
    <row r="10" customFormat="false" ht="15" hidden="false" customHeight="false" outlineLevel="0" collapsed="false">
      <c r="A10" s="5" t="str">
        <f aca="false">'Benchmark Inputs'!A10</f>
        <v>Denmark</v>
      </c>
      <c r="B10" s="6" t="n">
        <f aca="false">'Benchmark Inputs'!C10</f>
        <v>0.52</v>
      </c>
      <c r="C10" s="6" t="n">
        <f aca="false">'Benchmark Inputs'!D10</f>
        <v>0.42</v>
      </c>
      <c r="D10" s="7" t="n">
        <f aca="false">B10*$K$5</f>
        <v>62400</v>
      </c>
      <c r="E10" s="7" t="n">
        <f aca="false">C10*$K$5</f>
        <v>50400</v>
      </c>
      <c r="F10" s="8" t="n">
        <f aca="false">D10-E10</f>
        <v>12000</v>
      </c>
      <c r="G10" s="9" t="n">
        <f aca="false">IF(D10=0,0,F10/D10)</f>
        <v>0.192307692307692</v>
      </c>
      <c r="H10" s="10" t="str">
        <f aca="false">IF(F10&gt;0,"Yes",IF(F10&lt;0,"No","Level"))</f>
        <v>Yes</v>
      </c>
    </row>
    <row r="11" customFormat="false" ht="15" hidden="false" customHeight="false" outlineLevel="0" collapsed="false">
      <c r="A11" s="5" t="str">
        <f aca="false">'Benchmark Inputs'!A11</f>
        <v>Estonia</v>
      </c>
      <c r="B11" s="6" t="n">
        <f aca="false">'Benchmark Inputs'!C11</f>
        <v>0.37</v>
      </c>
      <c r="C11" s="6" t="n">
        <f aca="false">'Benchmark Inputs'!D11</f>
        <v>0.43</v>
      </c>
      <c r="D11" s="7" t="n">
        <f aca="false">B11*$K$5</f>
        <v>44400</v>
      </c>
      <c r="E11" s="7" t="n">
        <f aca="false">C11*$K$5</f>
        <v>51600</v>
      </c>
      <c r="F11" s="8" t="n">
        <f aca="false">D11-E11</f>
        <v>-7200</v>
      </c>
      <c r="G11" s="9" t="n">
        <f aca="false">IF(D11=0,0,F11/D11)</f>
        <v>-0.162162162162162</v>
      </c>
      <c r="H11" s="10" t="str">
        <f aca="false">IF(F11&gt;0,"Yes",IF(F11&lt;0,"No","Level"))</f>
        <v>No</v>
      </c>
    </row>
    <row r="12" customFormat="false" ht="15" hidden="false" customHeight="false" outlineLevel="0" collapsed="false">
      <c r="A12" s="5" t="str">
        <f aca="false">'Benchmark Inputs'!A12</f>
        <v>Finland</v>
      </c>
      <c r="B12" s="6" t="n">
        <f aca="false">'Benchmark Inputs'!C12</f>
        <v>0.5</v>
      </c>
      <c r="C12" s="6" t="n">
        <f aca="false">'Benchmark Inputs'!D12</f>
        <v>0.46</v>
      </c>
      <c r="D12" s="7" t="n">
        <f aca="false">B12*$K$5</f>
        <v>60000</v>
      </c>
      <c r="E12" s="7" t="n">
        <f aca="false">C12*$K$5</f>
        <v>55200</v>
      </c>
      <c r="F12" s="8" t="n">
        <f aca="false">D12-E12</f>
        <v>4800</v>
      </c>
      <c r="G12" s="9" t="n">
        <f aca="false">IF(D12=0,0,F12/D12)</f>
        <v>0.08</v>
      </c>
      <c r="H12" s="10" t="str">
        <f aca="false">IF(F12&gt;0,"Yes",IF(F12&lt;0,"No","Level"))</f>
        <v>Yes</v>
      </c>
    </row>
    <row r="13" customFormat="false" ht="15" hidden="false" customHeight="false" outlineLevel="0" collapsed="false">
      <c r="A13" s="5" t="str">
        <f aca="false">'Benchmark Inputs'!A13</f>
        <v>France</v>
      </c>
      <c r="B13" s="6" t="n">
        <f aca="false">'Benchmark Inputs'!C13</f>
        <v>0.41</v>
      </c>
      <c r="C13" s="6" t="n">
        <f aca="false">'Benchmark Inputs'!D13</f>
        <v>0.33</v>
      </c>
      <c r="D13" s="7" t="n">
        <f aca="false">B13*$K$5</f>
        <v>49200</v>
      </c>
      <c r="E13" s="7" t="n">
        <f aca="false">C13*$K$5</f>
        <v>39600</v>
      </c>
      <c r="F13" s="8" t="n">
        <f aca="false">D13-E13</f>
        <v>9600</v>
      </c>
      <c r="G13" s="9" t="n">
        <f aca="false">IF(D13=0,0,F13/D13)</f>
        <v>0.195121951219512</v>
      </c>
      <c r="H13" s="10" t="str">
        <f aca="false">IF(F13&gt;0,"Yes",IF(F13&lt;0,"No","Level"))</f>
        <v>Yes</v>
      </c>
    </row>
    <row r="14" customFormat="false" ht="15" hidden="false" customHeight="false" outlineLevel="0" collapsed="false">
      <c r="A14" s="5" t="str">
        <f aca="false">'Benchmark Inputs'!A14</f>
        <v>Germany</v>
      </c>
      <c r="B14" s="6" t="n">
        <f aca="false">'Benchmark Inputs'!C14</f>
        <v>0.36</v>
      </c>
      <c r="C14" s="6" t="n">
        <f aca="false">'Benchmark Inputs'!D14</f>
        <v>0.35</v>
      </c>
      <c r="D14" s="7" t="n">
        <f aca="false">B14*$K$5</f>
        <v>43200</v>
      </c>
      <c r="E14" s="7" t="n">
        <f aca="false">C14*$K$5</f>
        <v>42000</v>
      </c>
      <c r="F14" s="8" t="n">
        <f aca="false">D14-E14</f>
        <v>1200</v>
      </c>
      <c r="G14" s="9" t="n">
        <f aca="false">IF(D14=0,0,F14/D14)</f>
        <v>0.0277777777777778</v>
      </c>
      <c r="H14" s="10" t="str">
        <f aca="false">IF(F14&gt;0,"Yes",IF(F14&lt;0,"No","Level"))</f>
        <v>Yes</v>
      </c>
    </row>
    <row r="15" customFormat="false" ht="15" hidden="false" customHeight="false" outlineLevel="0" collapsed="false">
      <c r="A15" s="5" t="str">
        <f aca="false">'Benchmark Inputs'!A15</f>
        <v>Greece</v>
      </c>
      <c r="B15" s="6" t="n">
        <f aca="false">'Benchmark Inputs'!C15</f>
        <v>0.37</v>
      </c>
      <c r="C15" s="6" t="n">
        <f aca="false">'Benchmark Inputs'!D15</f>
        <v>0.37</v>
      </c>
      <c r="D15" s="7" t="n">
        <f aca="false">B15*$K$5</f>
        <v>44400</v>
      </c>
      <c r="E15" s="7" t="n">
        <f aca="false">C15*$K$5</f>
        <v>44400</v>
      </c>
      <c r="F15" s="8" t="n">
        <f aca="false">D15-E15</f>
        <v>0</v>
      </c>
      <c r="G15" s="9" t="n">
        <f aca="false">IF(D15=0,0,F15/D15)</f>
        <v>0</v>
      </c>
      <c r="H15" s="10" t="str">
        <f aca="false">IF(F15&gt;0,"Yes",IF(F15&lt;0,"No","Level"))</f>
        <v>Level</v>
      </c>
    </row>
    <row r="16" customFormat="false" ht="15" hidden="false" customHeight="false" outlineLevel="0" collapsed="false">
      <c r="A16" s="5" t="str">
        <f aca="false">'Benchmark Inputs'!A16</f>
        <v>Hungary</v>
      </c>
      <c r="B16" s="6" t="n">
        <f aca="false">'Benchmark Inputs'!C16</f>
        <v>0.36</v>
      </c>
      <c r="C16" s="6" t="n">
        <f aca="false">'Benchmark Inputs'!D16</f>
        <v>0.4</v>
      </c>
      <c r="D16" s="7" t="n">
        <f aca="false">B16*$K$5</f>
        <v>43200</v>
      </c>
      <c r="E16" s="7" t="n">
        <f aca="false">C16*$K$5</f>
        <v>48000</v>
      </c>
      <c r="F16" s="8" t="n">
        <f aca="false">D16-E16</f>
        <v>-4800</v>
      </c>
      <c r="G16" s="9" t="n">
        <f aca="false">IF(D16=0,0,F16/D16)</f>
        <v>-0.111111111111111</v>
      </c>
      <c r="H16" s="10" t="str">
        <f aca="false">IF(F16&gt;0,"Yes",IF(F16&lt;0,"No","Level"))</f>
        <v>No</v>
      </c>
    </row>
    <row r="17" customFormat="false" ht="15" hidden="false" customHeight="false" outlineLevel="0" collapsed="false">
      <c r="A17" s="5" t="str">
        <f aca="false">'Benchmark Inputs'!A17</f>
        <v>Ireland</v>
      </c>
      <c r="B17" s="6" t="n">
        <f aca="false">'Benchmark Inputs'!C17</f>
        <v>0.48</v>
      </c>
      <c r="C17" s="6" t="n">
        <f aca="false">'Benchmark Inputs'!D17</f>
        <v>0.43</v>
      </c>
      <c r="D17" s="7" t="n">
        <f aca="false">B17*$K$5</f>
        <v>57600</v>
      </c>
      <c r="E17" s="7" t="n">
        <f aca="false">C17*$K$5</f>
        <v>51600</v>
      </c>
      <c r="F17" s="8" t="n">
        <f aca="false">D17-E17</f>
        <v>6000</v>
      </c>
      <c r="G17" s="9" t="n">
        <f aca="false">IF(D17=0,0,F17/D17)</f>
        <v>0.104166666666667</v>
      </c>
      <c r="H17" s="10" t="str">
        <f aca="false">IF(F17&gt;0,"Yes",IF(F17&lt;0,"No","Level"))</f>
        <v>Yes</v>
      </c>
    </row>
    <row r="18" customFormat="false" ht="15" hidden="false" customHeight="false" outlineLevel="0" collapsed="false">
      <c r="A18" s="5" t="str">
        <f aca="false">'Benchmark Inputs'!A18</f>
        <v>Italy</v>
      </c>
      <c r="B18" s="6" t="n">
        <f aca="false">'Benchmark Inputs'!C18</f>
        <v>0.4</v>
      </c>
      <c r="C18" s="6" t="n">
        <f aca="false">'Benchmark Inputs'!D18</f>
        <v>0.37</v>
      </c>
      <c r="D18" s="7" t="n">
        <f aca="false">B18*$K$5</f>
        <v>48000</v>
      </c>
      <c r="E18" s="7" t="n">
        <f aca="false">C18*$K$5</f>
        <v>44400</v>
      </c>
      <c r="F18" s="8" t="n">
        <f aca="false">D18-E18</f>
        <v>3600</v>
      </c>
      <c r="G18" s="9" t="n">
        <f aca="false">IF(D18=0,0,F18/D18)</f>
        <v>0.075</v>
      </c>
      <c r="H18" s="10" t="str">
        <f aca="false">IF(F18&gt;0,"Yes",IF(F18&lt;0,"No","Level"))</f>
        <v>Yes</v>
      </c>
    </row>
    <row r="19" customFormat="false" ht="15" hidden="false" customHeight="false" outlineLevel="0" collapsed="false">
      <c r="A19" s="5" t="str">
        <f aca="false">'Benchmark Inputs'!A19</f>
        <v>Latvia</v>
      </c>
      <c r="B19" s="6" t="n">
        <f aca="false">'Benchmark Inputs'!C19</f>
        <v>0.36</v>
      </c>
      <c r="C19" s="6" t="n">
        <f aca="false">'Benchmark Inputs'!D19</f>
        <v>0.41</v>
      </c>
      <c r="D19" s="7" t="n">
        <f aca="false">B19*$K$5</f>
        <v>43200</v>
      </c>
      <c r="E19" s="7" t="n">
        <f aca="false">C19*$K$5</f>
        <v>49200</v>
      </c>
      <c r="F19" s="8" t="n">
        <f aca="false">D19-E19</f>
        <v>-6000</v>
      </c>
      <c r="G19" s="9" t="n">
        <f aca="false">IF(D19=0,0,F19/D19)</f>
        <v>-0.138888888888889</v>
      </c>
      <c r="H19" s="10" t="str">
        <f aca="false">IF(F19&gt;0,"Yes",IF(F19&lt;0,"No","Level"))</f>
        <v>No</v>
      </c>
    </row>
    <row r="20" customFormat="false" ht="15" hidden="false" customHeight="false" outlineLevel="0" collapsed="false">
      <c r="A20" s="5" t="str">
        <f aca="false">'Benchmark Inputs'!A20</f>
        <v>Lithuania</v>
      </c>
      <c r="B20" s="6" t="n">
        <f aca="false">'Benchmark Inputs'!C20</f>
        <v>0.35</v>
      </c>
      <c r="C20" s="6" t="n">
        <f aca="false">'Benchmark Inputs'!D20</f>
        <v>0.41</v>
      </c>
      <c r="D20" s="7" t="n">
        <f aca="false">B20*$K$5</f>
        <v>42000</v>
      </c>
      <c r="E20" s="7" t="n">
        <f aca="false">C20*$K$5</f>
        <v>49200</v>
      </c>
      <c r="F20" s="8" t="n">
        <f aca="false">D20-E20</f>
        <v>-7200</v>
      </c>
      <c r="G20" s="9" t="n">
        <f aca="false">IF(D20=0,0,F20/D20)</f>
        <v>-0.171428571428571</v>
      </c>
      <c r="H20" s="10" t="str">
        <f aca="false">IF(F20&gt;0,"Yes",IF(F20&lt;0,"No","Level"))</f>
        <v>No</v>
      </c>
    </row>
    <row r="21" customFormat="false" ht="15" hidden="false" customHeight="false" outlineLevel="0" collapsed="false">
      <c r="A21" s="5" t="str">
        <f aca="false">'Benchmark Inputs'!A21</f>
        <v>Luxembourg</v>
      </c>
      <c r="B21" s="6" t="n">
        <f aca="false">'Benchmark Inputs'!C21</f>
        <v>0.38</v>
      </c>
      <c r="C21" s="6" t="n">
        <f aca="false">'Benchmark Inputs'!D21</f>
        <v>0.32</v>
      </c>
      <c r="D21" s="7" t="n">
        <f aca="false">B21*$K$5</f>
        <v>45600</v>
      </c>
      <c r="E21" s="7" t="n">
        <f aca="false">C21*$K$5</f>
        <v>38400</v>
      </c>
      <c r="F21" s="8" t="n">
        <f aca="false">D21-E21</f>
        <v>7200</v>
      </c>
      <c r="G21" s="9" t="n">
        <f aca="false">IF(D21=0,0,F21/D21)</f>
        <v>0.157894736842105</v>
      </c>
      <c r="H21" s="10" t="str">
        <f aca="false">IF(F21&gt;0,"Yes",IF(F21&lt;0,"No","Level"))</f>
        <v>Yes</v>
      </c>
    </row>
    <row r="22" customFormat="false" ht="15" hidden="false" customHeight="false" outlineLevel="0" collapsed="false">
      <c r="A22" s="5" t="str">
        <f aca="false">'Benchmark Inputs'!A22</f>
        <v>Netherlands</v>
      </c>
      <c r="B22" s="6" t="n">
        <f aca="false">'Benchmark Inputs'!C22</f>
        <v>0.5</v>
      </c>
      <c r="C22" s="6" t="n">
        <f aca="false">'Benchmark Inputs'!D22</f>
        <v>0.48</v>
      </c>
      <c r="D22" s="7" t="n">
        <f aca="false">B22*$K$5</f>
        <v>60000</v>
      </c>
      <c r="E22" s="7" t="n">
        <f aca="false">C22*$K$5</f>
        <v>57600</v>
      </c>
      <c r="F22" s="8" t="n">
        <f aca="false">D22-E22</f>
        <v>2400</v>
      </c>
      <c r="G22" s="9" t="n">
        <f aca="false">IF(D22=0,0,F22/D22)</f>
        <v>0.04</v>
      </c>
      <c r="H22" s="10" t="str">
        <f aca="false">IF(F22&gt;0,"Yes",IF(F22&lt;0,"No","Level"))</f>
        <v>Yes</v>
      </c>
    </row>
    <row r="23" customFormat="false" ht="15" hidden="false" customHeight="false" outlineLevel="0" collapsed="false">
      <c r="A23" s="5" t="str">
        <f aca="false">'Benchmark Inputs'!A23</f>
        <v>Poland</v>
      </c>
      <c r="B23" s="6" t="n">
        <f aca="false">'Benchmark Inputs'!C23</f>
        <v>0.25</v>
      </c>
      <c r="C23" s="6" t="n">
        <f aca="false">'Benchmark Inputs'!D23</f>
        <v>0.32</v>
      </c>
      <c r="D23" s="7" t="n">
        <f aca="false">B23*$K$5</f>
        <v>30000</v>
      </c>
      <c r="E23" s="7" t="n">
        <f aca="false">C23*$K$5</f>
        <v>38400</v>
      </c>
      <c r="F23" s="8" t="n">
        <f aca="false">D23-E23</f>
        <v>-8400</v>
      </c>
      <c r="G23" s="9" t="n">
        <f aca="false">IF(D23=0,0,F23/D23)</f>
        <v>-0.28</v>
      </c>
      <c r="H23" s="10" t="str">
        <f aca="false">IF(F23&gt;0,"Yes",IF(F23&lt;0,"No","Level"))</f>
        <v>No</v>
      </c>
    </row>
    <row r="24" customFormat="false" ht="15" hidden="false" customHeight="false" outlineLevel="0" collapsed="false">
      <c r="A24" s="5" t="str">
        <f aca="false">'Benchmark Inputs'!A24</f>
        <v>Portugal</v>
      </c>
      <c r="B24" s="6" t="n">
        <f aca="false">'Benchmark Inputs'!C24</f>
        <v>0.39</v>
      </c>
      <c r="C24" s="6" t="n">
        <f aca="false">'Benchmark Inputs'!D24</f>
        <v>0.25</v>
      </c>
      <c r="D24" s="7" t="n">
        <f aca="false">B24*$K$5</f>
        <v>46800</v>
      </c>
      <c r="E24" s="7" t="n">
        <f aca="false">C24*$K$5</f>
        <v>30000</v>
      </c>
      <c r="F24" s="8" t="n">
        <f aca="false">D24-E24</f>
        <v>16800</v>
      </c>
      <c r="G24" s="9" t="n">
        <f aca="false">IF(D24=0,0,F24/D24)</f>
        <v>0.358974358974359</v>
      </c>
      <c r="H24" s="10" t="str">
        <f aca="false">IF(F24&gt;0,"Yes",IF(F24&lt;0,"No","Level"))</f>
        <v>Yes</v>
      </c>
    </row>
    <row r="25" customFormat="false" ht="15" hidden="false" customHeight="false" outlineLevel="0" collapsed="false">
      <c r="A25" s="5" t="str">
        <f aca="false">'Benchmark Inputs'!A25</f>
        <v>Romania</v>
      </c>
      <c r="B25" s="6" t="n">
        <f aca="false">'Benchmark Inputs'!C25</f>
        <v>0.28</v>
      </c>
      <c r="C25" s="6" t="n">
        <f aca="false">'Benchmark Inputs'!D25</f>
        <v>0.33</v>
      </c>
      <c r="D25" s="7" t="n">
        <f aca="false">B25*$K$5</f>
        <v>33600</v>
      </c>
      <c r="E25" s="7" t="n">
        <f aca="false">C25*$K$5</f>
        <v>39600</v>
      </c>
      <c r="F25" s="8" t="n">
        <f aca="false">D25-E25</f>
        <v>-6000</v>
      </c>
      <c r="G25" s="9" t="n">
        <f aca="false">IF(D25=0,0,F25/D25)</f>
        <v>-0.178571428571429</v>
      </c>
      <c r="H25" s="10" t="str">
        <f aca="false">IF(F25&gt;0,"Yes",IF(F25&lt;0,"No","Level"))</f>
        <v>No</v>
      </c>
    </row>
    <row r="26" customFormat="false" ht="15" hidden="false" customHeight="false" outlineLevel="0" collapsed="false">
      <c r="A26" s="5" t="str">
        <f aca="false">'Benchmark Inputs'!A26</f>
        <v>Serbia</v>
      </c>
      <c r="B26" s="6" t="n">
        <f aca="false">'Benchmark Inputs'!C26</f>
        <v>0.41</v>
      </c>
      <c r="C26" s="6" t="n">
        <f aca="false">'Benchmark Inputs'!D26</f>
        <v>0.46</v>
      </c>
      <c r="D26" s="7" t="n">
        <f aca="false">B26*$K$5</f>
        <v>49200</v>
      </c>
      <c r="E26" s="7" t="n">
        <f aca="false">C26*$K$5</f>
        <v>55200</v>
      </c>
      <c r="F26" s="8" t="n">
        <f aca="false">D26-E26</f>
        <v>-6000</v>
      </c>
      <c r="G26" s="9" t="n">
        <f aca="false">IF(D26=0,0,F26/D26)</f>
        <v>-0.121951219512195</v>
      </c>
      <c r="H26" s="10" t="str">
        <f aca="false">IF(F26&gt;0,"Yes",IF(F26&lt;0,"No","Level"))</f>
        <v>No</v>
      </c>
    </row>
    <row r="27" customFormat="false" ht="15" hidden="false" customHeight="false" outlineLevel="0" collapsed="false">
      <c r="A27" s="5" t="str">
        <f aca="false">'Benchmark Inputs'!A27</f>
        <v>Slovakia</v>
      </c>
      <c r="B27" s="6" t="n">
        <f aca="false">'Benchmark Inputs'!C27</f>
        <v>0.28</v>
      </c>
      <c r="C27" s="6" t="n">
        <f aca="false">'Benchmark Inputs'!D27</f>
        <v>0.34</v>
      </c>
      <c r="D27" s="7" t="n">
        <f aca="false">B27*$K$5</f>
        <v>33600</v>
      </c>
      <c r="E27" s="7" t="n">
        <f aca="false">C27*$K$5</f>
        <v>40800</v>
      </c>
      <c r="F27" s="8" t="n">
        <f aca="false">D27-E27</f>
        <v>-7200</v>
      </c>
      <c r="G27" s="9" t="n">
        <f aca="false">IF(D27=0,0,F27/D27)</f>
        <v>-0.214285714285714</v>
      </c>
      <c r="H27" s="10" t="str">
        <f aca="false">IF(F27&gt;0,"Yes",IF(F27&lt;0,"No","Level"))</f>
        <v>No</v>
      </c>
    </row>
    <row r="28" customFormat="false" ht="15" hidden="false" customHeight="false" outlineLevel="0" collapsed="false">
      <c r="A28" s="5" t="str">
        <f aca="false">'Benchmark Inputs'!A28</f>
        <v>Slovenia</v>
      </c>
      <c r="B28" s="6" t="n">
        <f aca="false">'Benchmark Inputs'!C28</f>
        <v>0.37</v>
      </c>
      <c r="C28" s="6" t="n">
        <f aca="false">'Benchmark Inputs'!D28</f>
        <v>0.39</v>
      </c>
      <c r="D28" s="7" t="n">
        <f aca="false">B28*$K$5</f>
        <v>44400</v>
      </c>
      <c r="E28" s="7" t="n">
        <f aca="false">C28*$K$5</f>
        <v>46800</v>
      </c>
      <c r="F28" s="8" t="n">
        <f aca="false">D28-E28</f>
        <v>-2400</v>
      </c>
      <c r="G28" s="9" t="n">
        <f aca="false">IF(D28=0,0,F28/D28)</f>
        <v>-0.0540540540540541</v>
      </c>
      <c r="H28" s="10" t="str">
        <f aca="false">IF(F28&gt;0,"Yes",IF(F28&lt;0,"No","Level"))</f>
        <v>No</v>
      </c>
    </row>
    <row r="29" customFormat="false" ht="15" hidden="false" customHeight="false" outlineLevel="0" collapsed="false">
      <c r="A29" s="5" t="str">
        <f aca="false">'Benchmark Inputs'!A29</f>
        <v>Spain</v>
      </c>
      <c r="B29" s="6" t="n">
        <f aca="false">'Benchmark Inputs'!C29</f>
        <v>0.36</v>
      </c>
      <c r="C29" s="6" t="n">
        <f aca="false">'Benchmark Inputs'!D29</f>
        <v>0.35</v>
      </c>
      <c r="D29" s="7" t="n">
        <f aca="false">B29*$K$5</f>
        <v>43200</v>
      </c>
      <c r="E29" s="7" t="n">
        <f aca="false">C29*$K$5</f>
        <v>42000</v>
      </c>
      <c r="F29" s="8" t="n">
        <f aca="false">D29-E29</f>
        <v>1200</v>
      </c>
      <c r="G29" s="9" t="n">
        <f aca="false">IF(D29=0,0,F29/D29)</f>
        <v>0.0277777777777778</v>
      </c>
      <c r="H29" s="10" t="str">
        <f aca="false">IF(F29&gt;0,"Yes",IF(F29&lt;0,"No","Level"))</f>
        <v>Yes</v>
      </c>
    </row>
    <row r="30" customFormat="false" ht="15" hidden="false" customHeight="false" outlineLevel="0" collapsed="false">
      <c r="A30" s="5" t="str">
        <f aca="false">'Benchmark Inputs'!A30</f>
        <v>Sweden</v>
      </c>
      <c r="B30" s="6" t="n">
        <f aca="false">'Benchmark Inputs'!C30</f>
        <v>0.36</v>
      </c>
      <c r="C30" s="6" t="n">
        <f aca="false">'Benchmark Inputs'!D30</f>
        <v>0.35</v>
      </c>
      <c r="D30" s="7" t="n">
        <f aca="false">B30*$K$5</f>
        <v>43200</v>
      </c>
      <c r="E30" s="7" t="n">
        <f aca="false">C30*$K$5</f>
        <v>42000</v>
      </c>
      <c r="F30" s="8" t="n">
        <f aca="false">D30-E30</f>
        <v>1200</v>
      </c>
      <c r="G30" s="9" t="n">
        <f aca="false">IF(D30=0,0,F30/D30)</f>
        <v>0.0277777777777778</v>
      </c>
      <c r="H30" s="10" t="str">
        <f aca="false">IF(F30&gt;0,"Yes",IF(F30&lt;0,"No","Level"))</f>
        <v>Yes</v>
      </c>
    </row>
    <row r="31" customFormat="false" ht="15" hidden="false" customHeight="false" outlineLevel="0" collapsed="false">
      <c r="A31" s="5" t="str">
        <f aca="false">'Benchmark Inputs'!A31</f>
        <v>Switzerland</v>
      </c>
      <c r="B31" s="6" t="n">
        <f aca="false">'Benchmark Inputs'!C31</f>
        <v>0.48</v>
      </c>
      <c r="C31" s="6" t="n">
        <f aca="false">'Benchmark Inputs'!D31</f>
        <v>0.45</v>
      </c>
      <c r="D31" s="7" t="n">
        <f aca="false">B31*$K$5</f>
        <v>57600</v>
      </c>
      <c r="E31" s="7" t="n">
        <f aca="false">C31*$K$5</f>
        <v>54000</v>
      </c>
      <c r="F31" s="8" t="n">
        <f aca="false">D31-E31</f>
        <v>3600</v>
      </c>
      <c r="G31" s="9" t="n">
        <f aca="false">IF(D31=0,0,F31/D31)</f>
        <v>0.0625</v>
      </c>
      <c r="H31" s="10" t="str">
        <f aca="false">IF(F31&gt;0,"Yes",IF(F31&lt;0,"No","Level"))</f>
        <v>Yes</v>
      </c>
    </row>
    <row r="32" customFormat="false" ht="15" hidden="false" customHeight="false" outlineLevel="0" collapsed="false">
      <c r="A32" s="5" t="str">
        <f aca="false">'Benchmark Inputs'!A32</f>
        <v>Ukraine</v>
      </c>
      <c r="B32" s="6" t="n">
        <f aca="false">'Benchmark Inputs'!C32</f>
        <v>0.37</v>
      </c>
      <c r="C32" s="6" t="n">
        <f aca="false">'Benchmark Inputs'!D32</f>
        <v>0.54</v>
      </c>
      <c r="D32" s="7" t="n">
        <f aca="false">B32*$K$5</f>
        <v>44400</v>
      </c>
      <c r="E32" s="7" t="n">
        <f aca="false">C32*$K$5</f>
        <v>64800</v>
      </c>
      <c r="F32" s="8" t="n">
        <f aca="false">D32-E32</f>
        <v>-20400</v>
      </c>
      <c r="G32" s="9" t="n">
        <f aca="false">IF(D32=0,0,F32/D32)</f>
        <v>-0.45945945945946</v>
      </c>
      <c r="H32" s="10" t="str">
        <f aca="false">IF(F32&gt;0,"Yes",IF(F32&lt;0,"No","Level"))</f>
        <v>No</v>
      </c>
    </row>
    <row r="33" customFormat="false" ht="15" hidden="false" customHeight="false" outlineLevel="0" collapsed="false">
      <c r="A33" s="5" t="str">
        <f aca="false">'Benchmark Inputs'!A33</f>
        <v>United Kingdom</v>
      </c>
      <c r="B33" s="6" t="n">
        <f aca="false">'Benchmark Inputs'!C33</f>
        <v>0.32</v>
      </c>
      <c r="C33" s="6" t="n">
        <f aca="false">'Benchmark Inputs'!D33</f>
        <v>0.28</v>
      </c>
      <c r="D33" s="7" t="n">
        <f aca="false">B33*$K$5</f>
        <v>38400</v>
      </c>
      <c r="E33" s="7" t="n">
        <f aca="false">C33*$K$5</f>
        <v>33600</v>
      </c>
      <c r="F33" s="8" t="n">
        <f aca="false">D33-E33</f>
        <v>4800</v>
      </c>
      <c r="G33" s="9" t="n">
        <f aca="false">IF(D33=0,0,F33/D33)</f>
        <v>0.125</v>
      </c>
      <c r="H33" s="10" t="str">
        <f aca="false">IF(F33&gt;0,"Yes",IF(F33&lt;0,"No","Level"))</f>
        <v>Yes</v>
      </c>
    </row>
    <row r="35" customFormat="false" ht="15" hidden="false" customHeight="false" outlineLevel="0" collapsed="false">
      <c r="A35" s="13" t="s">
        <v>14</v>
      </c>
      <c r="B35" s="2" t="n">
        <f aca="false">COUNTIF(H5:H33,"Yes")</f>
        <v>15</v>
      </c>
    </row>
    <row r="36" customFormat="false" ht="15" hidden="false" customHeight="false" outlineLevel="0" collapsed="false">
      <c r="A36" s="13" t="s">
        <v>15</v>
      </c>
      <c r="B36" s="2" t="n">
        <f aca="false">COUNTIF(H5:H33,"Level")</f>
        <v>1</v>
      </c>
    </row>
    <row r="37" customFormat="false" ht="15" hidden="false" customHeight="false" outlineLevel="0" collapsed="false">
      <c r="A37" s="13" t="s">
        <v>16</v>
      </c>
      <c r="B37" s="2" t="n">
        <f aca="false">COUNTIF(H5:H33,"No")</f>
        <v>13</v>
      </c>
    </row>
    <row r="39" customFormat="false" ht="15" hidden="false" customHeight="false" outlineLevel="0" collapsed="false">
      <c r="A39" s="2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"/>
    <col collapsed="false" customWidth="true" hidden="false" outlineLevel="0" max="5" min="3" style="0" width="14"/>
    <col collapsed="false" customWidth="true" hidden="false" outlineLevel="0" max="7" min="6" style="0" width="12"/>
    <col collapsed="false" customWidth="true" hidden="false" outlineLevel="0" max="8" min="8" style="0" width="11"/>
    <col collapsed="false" customWidth="true" hidden="false" outlineLevel="0" max="9" min="9" style="0" width="34"/>
    <col collapsed="false" customWidth="true" hidden="false" outlineLevel="0" max="10" min="10" style="0" width="60"/>
    <col collapsed="false" customWidth="true" hidden="false" outlineLevel="0" max="11" min="11" style="0" width="70"/>
  </cols>
  <sheetData>
    <row r="1" customFormat="false" ht="16.15" hidden="false" customHeight="false" outlineLevel="0" collapsed="false">
      <c r="A1" s="1" t="s">
        <v>18</v>
      </c>
    </row>
    <row r="2" customFormat="false" ht="15" hidden="false" customHeight="false" outlineLevel="0" collapsed="false">
      <c r="A2" s="2" t="s">
        <v>19</v>
      </c>
    </row>
    <row r="4" customFormat="false" ht="30" hidden="false" customHeight="true" outlineLevel="0" collapsed="false">
      <c r="A4" s="3" t="s">
        <v>2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</row>
    <row r="5" customFormat="false" ht="15" hidden="false" customHeight="false" outlineLevel="0" collapsed="false">
      <c r="A5" s="10" t="s">
        <v>30</v>
      </c>
      <c r="B5" s="14" t="s">
        <v>31</v>
      </c>
      <c r="C5" s="15" t="n">
        <v>0.49</v>
      </c>
      <c r="D5" s="15" t="n">
        <v>0.41</v>
      </c>
      <c r="E5" s="16" t="n">
        <f aca="false">'Country TCO Benchmark'!$K$5</f>
        <v>120000</v>
      </c>
      <c r="F5" s="14" t="n">
        <v>48</v>
      </c>
      <c r="G5" s="17" t="n">
        <f aca="false">E5/(F5/12)</f>
        <v>30000</v>
      </c>
      <c r="H5" s="14" t="s">
        <v>32</v>
      </c>
      <c r="I5" s="10" t="s">
        <v>33</v>
      </c>
      <c r="J5" s="10" t="s">
        <v>34</v>
      </c>
      <c r="K5" s="10" t="s">
        <v>35</v>
      </c>
    </row>
    <row r="6" customFormat="false" ht="15" hidden="false" customHeight="false" outlineLevel="0" collapsed="false">
      <c r="A6" s="10" t="s">
        <v>36</v>
      </c>
      <c r="B6" s="14" t="s">
        <v>31</v>
      </c>
      <c r="C6" s="15" t="n">
        <v>0.4</v>
      </c>
      <c r="D6" s="15" t="n">
        <v>0.33</v>
      </c>
      <c r="E6" s="16" t="n">
        <f aca="false">'Country TCO Benchmark'!$K$5</f>
        <v>120000</v>
      </c>
      <c r="F6" s="14" t="n">
        <v>48</v>
      </c>
      <c r="G6" s="17" t="n">
        <f aca="false">E6/(F6/12)</f>
        <v>30000</v>
      </c>
      <c r="H6" s="14" t="s">
        <v>32</v>
      </c>
      <c r="I6" s="10" t="s">
        <v>33</v>
      </c>
      <c r="J6" s="10" t="s">
        <v>34</v>
      </c>
      <c r="K6" s="10" t="s">
        <v>35</v>
      </c>
    </row>
    <row r="7" customFormat="false" ht="15" hidden="false" customHeight="false" outlineLevel="0" collapsed="false">
      <c r="A7" s="10" t="s">
        <v>37</v>
      </c>
      <c r="B7" s="14" t="s">
        <v>31</v>
      </c>
      <c r="C7" s="15" t="n">
        <v>0.33</v>
      </c>
      <c r="D7" s="15" t="n">
        <v>0.39</v>
      </c>
      <c r="E7" s="16" t="n">
        <f aca="false">'Country TCO Benchmark'!$K$5</f>
        <v>120000</v>
      </c>
      <c r="F7" s="14" t="n">
        <v>48</v>
      </c>
      <c r="G7" s="17" t="n">
        <f aca="false">E7/(F7/12)</f>
        <v>30000</v>
      </c>
      <c r="H7" s="14" t="s">
        <v>32</v>
      </c>
      <c r="I7" s="10" t="s">
        <v>33</v>
      </c>
      <c r="J7" s="10" t="s">
        <v>34</v>
      </c>
      <c r="K7" s="10" t="s">
        <v>35</v>
      </c>
    </row>
    <row r="8" customFormat="false" ht="15" hidden="false" customHeight="false" outlineLevel="0" collapsed="false">
      <c r="A8" s="10" t="s">
        <v>38</v>
      </c>
      <c r="B8" s="14" t="s">
        <v>31</v>
      </c>
      <c r="C8" s="15" t="n">
        <v>0.4</v>
      </c>
      <c r="D8" s="15" t="n">
        <v>0.41</v>
      </c>
      <c r="E8" s="16" t="n">
        <f aca="false">'Country TCO Benchmark'!$K$5</f>
        <v>120000</v>
      </c>
      <c r="F8" s="14" t="n">
        <v>48</v>
      </c>
      <c r="G8" s="17" t="n">
        <f aca="false">E8/(F8/12)</f>
        <v>30000</v>
      </c>
      <c r="H8" s="14" t="s">
        <v>32</v>
      </c>
      <c r="I8" s="10" t="s">
        <v>33</v>
      </c>
      <c r="J8" s="10" t="s">
        <v>34</v>
      </c>
      <c r="K8" s="10" t="s">
        <v>35</v>
      </c>
    </row>
    <row r="9" customFormat="false" ht="15" hidden="false" customHeight="false" outlineLevel="0" collapsed="false">
      <c r="A9" s="10" t="s">
        <v>39</v>
      </c>
      <c r="B9" s="14" t="s">
        <v>31</v>
      </c>
      <c r="C9" s="15" t="n">
        <v>0.29</v>
      </c>
      <c r="D9" s="15" t="n">
        <v>0.34</v>
      </c>
      <c r="E9" s="16" t="n">
        <f aca="false">'Country TCO Benchmark'!$K$5</f>
        <v>120000</v>
      </c>
      <c r="F9" s="14" t="n">
        <v>48</v>
      </c>
      <c r="G9" s="17" t="n">
        <f aca="false">E9/(F9/12)</f>
        <v>30000</v>
      </c>
      <c r="H9" s="14" t="s">
        <v>32</v>
      </c>
      <c r="I9" s="10" t="s">
        <v>33</v>
      </c>
      <c r="J9" s="10" t="s">
        <v>34</v>
      </c>
      <c r="K9" s="10" t="s">
        <v>35</v>
      </c>
    </row>
    <row r="10" customFormat="false" ht="15" hidden="false" customHeight="false" outlineLevel="0" collapsed="false">
      <c r="A10" s="10" t="s">
        <v>40</v>
      </c>
      <c r="B10" s="14" t="s">
        <v>31</v>
      </c>
      <c r="C10" s="15" t="n">
        <v>0.52</v>
      </c>
      <c r="D10" s="15" t="n">
        <v>0.42</v>
      </c>
      <c r="E10" s="16" t="n">
        <f aca="false">'Country TCO Benchmark'!$K$5</f>
        <v>120000</v>
      </c>
      <c r="F10" s="14" t="n">
        <v>48</v>
      </c>
      <c r="G10" s="17" t="n">
        <f aca="false">E10/(F10/12)</f>
        <v>30000</v>
      </c>
      <c r="H10" s="14" t="s">
        <v>32</v>
      </c>
      <c r="I10" s="10" t="s">
        <v>33</v>
      </c>
      <c r="J10" s="10" t="s">
        <v>34</v>
      </c>
      <c r="K10" s="10" t="s">
        <v>35</v>
      </c>
    </row>
    <row r="11" customFormat="false" ht="15" hidden="false" customHeight="false" outlineLevel="0" collapsed="false">
      <c r="A11" s="10" t="s">
        <v>41</v>
      </c>
      <c r="B11" s="14" t="s">
        <v>31</v>
      </c>
      <c r="C11" s="15" t="n">
        <v>0.37</v>
      </c>
      <c r="D11" s="15" t="n">
        <v>0.43</v>
      </c>
      <c r="E11" s="16" t="n">
        <f aca="false">'Country TCO Benchmark'!$K$5</f>
        <v>120000</v>
      </c>
      <c r="F11" s="14" t="n">
        <v>48</v>
      </c>
      <c r="G11" s="17" t="n">
        <f aca="false">E11/(F11/12)</f>
        <v>30000</v>
      </c>
      <c r="H11" s="14" t="s">
        <v>32</v>
      </c>
      <c r="I11" s="10" t="s">
        <v>33</v>
      </c>
      <c r="J11" s="10" t="s">
        <v>34</v>
      </c>
      <c r="K11" s="10" t="s">
        <v>35</v>
      </c>
    </row>
    <row r="12" customFormat="false" ht="15" hidden="false" customHeight="false" outlineLevel="0" collapsed="false">
      <c r="A12" s="10" t="s">
        <v>42</v>
      </c>
      <c r="B12" s="14" t="s">
        <v>31</v>
      </c>
      <c r="C12" s="15" t="n">
        <v>0.5</v>
      </c>
      <c r="D12" s="15" t="n">
        <v>0.46</v>
      </c>
      <c r="E12" s="16" t="n">
        <f aca="false">'Country TCO Benchmark'!$K$5</f>
        <v>120000</v>
      </c>
      <c r="F12" s="14" t="n">
        <v>48</v>
      </c>
      <c r="G12" s="17" t="n">
        <f aca="false">E12/(F12/12)</f>
        <v>30000</v>
      </c>
      <c r="H12" s="14" t="s">
        <v>32</v>
      </c>
      <c r="I12" s="10" t="s">
        <v>33</v>
      </c>
      <c r="J12" s="10" t="s">
        <v>34</v>
      </c>
      <c r="K12" s="10" t="s">
        <v>35</v>
      </c>
    </row>
    <row r="13" customFormat="false" ht="15" hidden="false" customHeight="false" outlineLevel="0" collapsed="false">
      <c r="A13" s="10" t="s">
        <v>43</v>
      </c>
      <c r="B13" s="14" t="s">
        <v>31</v>
      </c>
      <c r="C13" s="15" t="n">
        <v>0.41</v>
      </c>
      <c r="D13" s="15" t="n">
        <v>0.33</v>
      </c>
      <c r="E13" s="16" t="n">
        <f aca="false">'Country TCO Benchmark'!$K$5</f>
        <v>120000</v>
      </c>
      <c r="F13" s="14" t="n">
        <v>48</v>
      </c>
      <c r="G13" s="17" t="n">
        <f aca="false">E13/(F13/12)</f>
        <v>30000</v>
      </c>
      <c r="H13" s="14" t="s">
        <v>32</v>
      </c>
      <c r="I13" s="10" t="s">
        <v>33</v>
      </c>
      <c r="J13" s="10" t="s">
        <v>34</v>
      </c>
      <c r="K13" s="10" t="s">
        <v>35</v>
      </c>
    </row>
    <row r="14" customFormat="false" ht="15" hidden="false" customHeight="false" outlineLevel="0" collapsed="false">
      <c r="A14" s="10" t="s">
        <v>44</v>
      </c>
      <c r="B14" s="14" t="s">
        <v>31</v>
      </c>
      <c r="C14" s="15" t="n">
        <v>0.36</v>
      </c>
      <c r="D14" s="15" t="n">
        <v>0.35</v>
      </c>
      <c r="E14" s="16" t="n">
        <f aca="false">'Country TCO Benchmark'!$K$5</f>
        <v>120000</v>
      </c>
      <c r="F14" s="14" t="n">
        <v>48</v>
      </c>
      <c r="G14" s="17" t="n">
        <f aca="false">E14/(F14/12)</f>
        <v>30000</v>
      </c>
      <c r="H14" s="14" t="s">
        <v>32</v>
      </c>
      <c r="I14" s="10" t="s">
        <v>33</v>
      </c>
      <c r="J14" s="10" t="s">
        <v>34</v>
      </c>
      <c r="K14" s="10" t="s">
        <v>35</v>
      </c>
    </row>
    <row r="15" customFormat="false" ht="15" hidden="false" customHeight="false" outlineLevel="0" collapsed="false">
      <c r="A15" s="10" t="s">
        <v>45</v>
      </c>
      <c r="B15" s="14" t="s">
        <v>31</v>
      </c>
      <c r="C15" s="15" t="n">
        <v>0.37</v>
      </c>
      <c r="D15" s="15" t="n">
        <v>0.37</v>
      </c>
      <c r="E15" s="16" t="n">
        <f aca="false">'Country TCO Benchmark'!$K$5</f>
        <v>120000</v>
      </c>
      <c r="F15" s="14" t="n">
        <v>48</v>
      </c>
      <c r="G15" s="17" t="n">
        <f aca="false">E15/(F15/12)</f>
        <v>30000</v>
      </c>
      <c r="H15" s="14" t="s">
        <v>32</v>
      </c>
      <c r="I15" s="10" t="s">
        <v>33</v>
      </c>
      <c r="J15" s="10" t="s">
        <v>34</v>
      </c>
      <c r="K15" s="10" t="s">
        <v>35</v>
      </c>
    </row>
    <row r="16" customFormat="false" ht="15" hidden="false" customHeight="false" outlineLevel="0" collapsed="false">
      <c r="A16" s="10" t="s">
        <v>46</v>
      </c>
      <c r="B16" s="14" t="s">
        <v>31</v>
      </c>
      <c r="C16" s="15" t="n">
        <v>0.36</v>
      </c>
      <c r="D16" s="15" t="n">
        <v>0.4</v>
      </c>
      <c r="E16" s="16" t="n">
        <f aca="false">'Country TCO Benchmark'!$K$5</f>
        <v>120000</v>
      </c>
      <c r="F16" s="14" t="n">
        <v>48</v>
      </c>
      <c r="G16" s="17" t="n">
        <f aca="false">E16/(F16/12)</f>
        <v>30000</v>
      </c>
      <c r="H16" s="14" t="s">
        <v>32</v>
      </c>
      <c r="I16" s="10" t="s">
        <v>33</v>
      </c>
      <c r="J16" s="10" t="s">
        <v>34</v>
      </c>
      <c r="K16" s="10" t="s">
        <v>35</v>
      </c>
    </row>
    <row r="17" customFormat="false" ht="15" hidden="false" customHeight="false" outlineLevel="0" collapsed="false">
      <c r="A17" s="10" t="s">
        <v>47</v>
      </c>
      <c r="B17" s="14" t="s">
        <v>31</v>
      </c>
      <c r="C17" s="15" t="n">
        <v>0.48</v>
      </c>
      <c r="D17" s="15" t="n">
        <v>0.43</v>
      </c>
      <c r="E17" s="16" t="n">
        <f aca="false">'Country TCO Benchmark'!$K$5</f>
        <v>120000</v>
      </c>
      <c r="F17" s="14" t="n">
        <v>48</v>
      </c>
      <c r="G17" s="17" t="n">
        <f aca="false">E17/(F17/12)</f>
        <v>30000</v>
      </c>
      <c r="H17" s="14" t="s">
        <v>32</v>
      </c>
      <c r="I17" s="10" t="s">
        <v>33</v>
      </c>
      <c r="J17" s="10" t="s">
        <v>34</v>
      </c>
      <c r="K17" s="10" t="s">
        <v>35</v>
      </c>
    </row>
    <row r="18" customFormat="false" ht="15" hidden="false" customHeight="false" outlineLevel="0" collapsed="false">
      <c r="A18" s="10" t="s">
        <v>48</v>
      </c>
      <c r="B18" s="14" t="s">
        <v>31</v>
      </c>
      <c r="C18" s="15" t="n">
        <v>0.4</v>
      </c>
      <c r="D18" s="15" t="n">
        <v>0.37</v>
      </c>
      <c r="E18" s="16" t="n">
        <f aca="false">'Country TCO Benchmark'!$K$5</f>
        <v>120000</v>
      </c>
      <c r="F18" s="14" t="n">
        <v>48</v>
      </c>
      <c r="G18" s="17" t="n">
        <f aca="false">E18/(F18/12)</f>
        <v>30000</v>
      </c>
      <c r="H18" s="14" t="s">
        <v>32</v>
      </c>
      <c r="I18" s="10" t="s">
        <v>33</v>
      </c>
      <c r="J18" s="10" t="s">
        <v>34</v>
      </c>
      <c r="K18" s="10" t="s">
        <v>35</v>
      </c>
    </row>
    <row r="19" customFormat="false" ht="15" hidden="false" customHeight="false" outlineLevel="0" collapsed="false">
      <c r="A19" s="10" t="s">
        <v>49</v>
      </c>
      <c r="B19" s="14" t="s">
        <v>31</v>
      </c>
      <c r="C19" s="15" t="n">
        <v>0.36</v>
      </c>
      <c r="D19" s="15" t="n">
        <v>0.41</v>
      </c>
      <c r="E19" s="16" t="n">
        <f aca="false">'Country TCO Benchmark'!$K$5</f>
        <v>120000</v>
      </c>
      <c r="F19" s="14" t="n">
        <v>48</v>
      </c>
      <c r="G19" s="17" t="n">
        <f aca="false">E19/(F19/12)</f>
        <v>30000</v>
      </c>
      <c r="H19" s="14" t="s">
        <v>32</v>
      </c>
      <c r="I19" s="10" t="s">
        <v>33</v>
      </c>
      <c r="J19" s="10" t="s">
        <v>34</v>
      </c>
      <c r="K19" s="10" t="s">
        <v>35</v>
      </c>
    </row>
    <row r="20" customFormat="false" ht="15" hidden="false" customHeight="false" outlineLevel="0" collapsed="false">
      <c r="A20" s="10" t="s">
        <v>50</v>
      </c>
      <c r="B20" s="14" t="s">
        <v>31</v>
      </c>
      <c r="C20" s="15" t="n">
        <v>0.35</v>
      </c>
      <c r="D20" s="15" t="n">
        <v>0.41</v>
      </c>
      <c r="E20" s="16" t="n">
        <f aca="false">'Country TCO Benchmark'!$K$5</f>
        <v>120000</v>
      </c>
      <c r="F20" s="14" t="n">
        <v>48</v>
      </c>
      <c r="G20" s="17" t="n">
        <f aca="false">E20/(F20/12)</f>
        <v>30000</v>
      </c>
      <c r="H20" s="14" t="s">
        <v>32</v>
      </c>
      <c r="I20" s="10" t="s">
        <v>33</v>
      </c>
      <c r="J20" s="10" t="s">
        <v>34</v>
      </c>
      <c r="K20" s="10" t="s">
        <v>35</v>
      </c>
    </row>
    <row r="21" customFormat="false" ht="15" hidden="false" customHeight="false" outlineLevel="0" collapsed="false">
      <c r="A21" s="10" t="s">
        <v>51</v>
      </c>
      <c r="B21" s="14" t="s">
        <v>31</v>
      </c>
      <c r="C21" s="15" t="n">
        <v>0.38</v>
      </c>
      <c r="D21" s="15" t="n">
        <v>0.32</v>
      </c>
      <c r="E21" s="16" t="n">
        <f aca="false">'Country TCO Benchmark'!$K$5</f>
        <v>120000</v>
      </c>
      <c r="F21" s="14" t="n">
        <v>48</v>
      </c>
      <c r="G21" s="17" t="n">
        <f aca="false">E21/(F21/12)</f>
        <v>30000</v>
      </c>
      <c r="H21" s="14" t="s">
        <v>32</v>
      </c>
      <c r="I21" s="10" t="s">
        <v>33</v>
      </c>
      <c r="J21" s="10" t="s">
        <v>34</v>
      </c>
      <c r="K21" s="10" t="s">
        <v>35</v>
      </c>
    </row>
    <row r="22" customFormat="false" ht="15" hidden="false" customHeight="false" outlineLevel="0" collapsed="false">
      <c r="A22" s="10" t="s">
        <v>52</v>
      </c>
      <c r="B22" s="14" t="s">
        <v>31</v>
      </c>
      <c r="C22" s="15" t="n">
        <v>0.5</v>
      </c>
      <c r="D22" s="15" t="n">
        <v>0.48</v>
      </c>
      <c r="E22" s="16" t="n">
        <f aca="false">'Country TCO Benchmark'!$K$5</f>
        <v>120000</v>
      </c>
      <c r="F22" s="14" t="n">
        <v>48</v>
      </c>
      <c r="G22" s="17" t="n">
        <f aca="false">E22/(F22/12)</f>
        <v>30000</v>
      </c>
      <c r="H22" s="14" t="s">
        <v>32</v>
      </c>
      <c r="I22" s="10" t="s">
        <v>33</v>
      </c>
      <c r="J22" s="10" t="s">
        <v>34</v>
      </c>
      <c r="K22" s="10" t="s">
        <v>35</v>
      </c>
    </row>
    <row r="23" customFormat="false" ht="15" hidden="false" customHeight="false" outlineLevel="0" collapsed="false">
      <c r="A23" s="10" t="s">
        <v>53</v>
      </c>
      <c r="B23" s="14" t="s">
        <v>31</v>
      </c>
      <c r="C23" s="15" t="n">
        <v>0.25</v>
      </c>
      <c r="D23" s="15" t="n">
        <v>0.32</v>
      </c>
      <c r="E23" s="16" t="n">
        <f aca="false">'Country TCO Benchmark'!$K$5</f>
        <v>120000</v>
      </c>
      <c r="F23" s="14" t="n">
        <v>48</v>
      </c>
      <c r="G23" s="17" t="n">
        <f aca="false">E23/(F23/12)</f>
        <v>30000</v>
      </c>
      <c r="H23" s="14" t="s">
        <v>32</v>
      </c>
      <c r="I23" s="10" t="s">
        <v>33</v>
      </c>
      <c r="J23" s="10" t="s">
        <v>34</v>
      </c>
      <c r="K23" s="10" t="s">
        <v>35</v>
      </c>
    </row>
    <row r="24" customFormat="false" ht="15" hidden="false" customHeight="false" outlineLevel="0" collapsed="false">
      <c r="A24" s="10" t="s">
        <v>54</v>
      </c>
      <c r="B24" s="14" t="s">
        <v>31</v>
      </c>
      <c r="C24" s="15" t="n">
        <v>0.39</v>
      </c>
      <c r="D24" s="15" t="n">
        <v>0.25</v>
      </c>
      <c r="E24" s="16" t="n">
        <f aca="false">'Country TCO Benchmark'!$K$5</f>
        <v>120000</v>
      </c>
      <c r="F24" s="14" t="n">
        <v>48</v>
      </c>
      <c r="G24" s="17" t="n">
        <f aca="false">E24/(F24/12)</f>
        <v>30000</v>
      </c>
      <c r="H24" s="14" t="s">
        <v>32</v>
      </c>
      <c r="I24" s="10" t="s">
        <v>33</v>
      </c>
      <c r="J24" s="10" t="s">
        <v>34</v>
      </c>
      <c r="K24" s="10" t="s">
        <v>35</v>
      </c>
    </row>
    <row r="25" customFormat="false" ht="15" hidden="false" customHeight="false" outlineLevel="0" collapsed="false">
      <c r="A25" s="10" t="s">
        <v>55</v>
      </c>
      <c r="B25" s="14" t="s">
        <v>31</v>
      </c>
      <c r="C25" s="15" t="n">
        <v>0.28</v>
      </c>
      <c r="D25" s="15" t="n">
        <v>0.33</v>
      </c>
      <c r="E25" s="16" t="n">
        <f aca="false">'Country TCO Benchmark'!$K$5</f>
        <v>120000</v>
      </c>
      <c r="F25" s="14" t="n">
        <v>48</v>
      </c>
      <c r="G25" s="17" t="n">
        <f aca="false">E25/(F25/12)</f>
        <v>30000</v>
      </c>
      <c r="H25" s="14" t="s">
        <v>32</v>
      </c>
      <c r="I25" s="10" t="s">
        <v>33</v>
      </c>
      <c r="J25" s="10" t="s">
        <v>34</v>
      </c>
      <c r="K25" s="10" t="s">
        <v>35</v>
      </c>
    </row>
    <row r="26" customFormat="false" ht="15" hidden="false" customHeight="false" outlineLevel="0" collapsed="false">
      <c r="A26" s="10" t="s">
        <v>56</v>
      </c>
      <c r="B26" s="14" t="s">
        <v>31</v>
      </c>
      <c r="C26" s="15" t="n">
        <v>0.41</v>
      </c>
      <c r="D26" s="15" t="n">
        <v>0.46</v>
      </c>
      <c r="E26" s="16" t="n">
        <f aca="false">'Country TCO Benchmark'!$K$5</f>
        <v>120000</v>
      </c>
      <c r="F26" s="14" t="n">
        <v>48</v>
      </c>
      <c r="G26" s="17" t="n">
        <f aca="false">E26/(F26/12)</f>
        <v>30000</v>
      </c>
      <c r="H26" s="14" t="s">
        <v>32</v>
      </c>
      <c r="I26" s="10" t="s">
        <v>33</v>
      </c>
      <c r="J26" s="10" t="s">
        <v>34</v>
      </c>
      <c r="K26" s="10" t="s">
        <v>35</v>
      </c>
    </row>
    <row r="27" customFormat="false" ht="15" hidden="false" customHeight="false" outlineLevel="0" collapsed="false">
      <c r="A27" s="10" t="s">
        <v>57</v>
      </c>
      <c r="B27" s="14" t="s">
        <v>31</v>
      </c>
      <c r="C27" s="15" t="n">
        <v>0.28</v>
      </c>
      <c r="D27" s="15" t="n">
        <v>0.34</v>
      </c>
      <c r="E27" s="16" t="n">
        <f aca="false">'Country TCO Benchmark'!$K$5</f>
        <v>120000</v>
      </c>
      <c r="F27" s="14" t="n">
        <v>48</v>
      </c>
      <c r="G27" s="17" t="n">
        <f aca="false">E27/(F27/12)</f>
        <v>30000</v>
      </c>
      <c r="H27" s="14" t="s">
        <v>32</v>
      </c>
      <c r="I27" s="10" t="s">
        <v>33</v>
      </c>
      <c r="J27" s="10" t="s">
        <v>34</v>
      </c>
      <c r="K27" s="10" t="s">
        <v>35</v>
      </c>
    </row>
    <row r="28" customFormat="false" ht="15" hidden="false" customHeight="false" outlineLevel="0" collapsed="false">
      <c r="A28" s="10" t="s">
        <v>58</v>
      </c>
      <c r="B28" s="14" t="s">
        <v>31</v>
      </c>
      <c r="C28" s="15" t="n">
        <v>0.37</v>
      </c>
      <c r="D28" s="15" t="n">
        <v>0.39</v>
      </c>
      <c r="E28" s="16" t="n">
        <f aca="false">'Country TCO Benchmark'!$K$5</f>
        <v>120000</v>
      </c>
      <c r="F28" s="14" t="n">
        <v>48</v>
      </c>
      <c r="G28" s="17" t="n">
        <f aca="false">E28/(F28/12)</f>
        <v>30000</v>
      </c>
      <c r="H28" s="14" t="s">
        <v>32</v>
      </c>
      <c r="I28" s="10" t="s">
        <v>33</v>
      </c>
      <c r="J28" s="10" t="s">
        <v>34</v>
      </c>
      <c r="K28" s="10" t="s">
        <v>35</v>
      </c>
    </row>
    <row r="29" customFormat="false" ht="15" hidden="false" customHeight="false" outlineLevel="0" collapsed="false">
      <c r="A29" s="10" t="s">
        <v>59</v>
      </c>
      <c r="B29" s="14" t="s">
        <v>31</v>
      </c>
      <c r="C29" s="15" t="n">
        <v>0.36</v>
      </c>
      <c r="D29" s="15" t="n">
        <v>0.35</v>
      </c>
      <c r="E29" s="16" t="n">
        <f aca="false">'Country TCO Benchmark'!$K$5</f>
        <v>120000</v>
      </c>
      <c r="F29" s="14" t="n">
        <v>48</v>
      </c>
      <c r="G29" s="17" t="n">
        <f aca="false">E29/(F29/12)</f>
        <v>30000</v>
      </c>
      <c r="H29" s="14" t="s">
        <v>32</v>
      </c>
      <c r="I29" s="10" t="s">
        <v>33</v>
      </c>
      <c r="J29" s="10" t="s">
        <v>34</v>
      </c>
      <c r="K29" s="10" t="s">
        <v>35</v>
      </c>
    </row>
    <row r="30" customFormat="false" ht="15" hidden="false" customHeight="false" outlineLevel="0" collapsed="false">
      <c r="A30" s="10" t="s">
        <v>60</v>
      </c>
      <c r="B30" s="14" t="s">
        <v>31</v>
      </c>
      <c r="C30" s="15" t="n">
        <v>0.36</v>
      </c>
      <c r="D30" s="15" t="n">
        <v>0.35</v>
      </c>
      <c r="E30" s="16" t="n">
        <f aca="false">'Country TCO Benchmark'!$K$5</f>
        <v>120000</v>
      </c>
      <c r="F30" s="14" t="n">
        <v>48</v>
      </c>
      <c r="G30" s="17" t="n">
        <f aca="false">E30/(F30/12)</f>
        <v>30000</v>
      </c>
      <c r="H30" s="14" t="s">
        <v>32</v>
      </c>
      <c r="I30" s="10" t="s">
        <v>33</v>
      </c>
      <c r="J30" s="10" t="s">
        <v>34</v>
      </c>
      <c r="K30" s="10" t="s">
        <v>35</v>
      </c>
    </row>
    <row r="31" customFormat="false" ht="15" hidden="false" customHeight="false" outlineLevel="0" collapsed="false">
      <c r="A31" s="10" t="s">
        <v>61</v>
      </c>
      <c r="B31" s="14" t="s">
        <v>31</v>
      </c>
      <c r="C31" s="15" t="n">
        <v>0.48</v>
      </c>
      <c r="D31" s="15" t="n">
        <v>0.45</v>
      </c>
      <c r="E31" s="16" t="n">
        <f aca="false">'Country TCO Benchmark'!$K$5</f>
        <v>120000</v>
      </c>
      <c r="F31" s="14" t="n">
        <v>48</v>
      </c>
      <c r="G31" s="17" t="n">
        <f aca="false">E31/(F31/12)</f>
        <v>30000</v>
      </c>
      <c r="H31" s="14" t="s">
        <v>32</v>
      </c>
      <c r="I31" s="10" t="s">
        <v>33</v>
      </c>
      <c r="J31" s="10" t="s">
        <v>34</v>
      </c>
      <c r="K31" s="10" t="s">
        <v>35</v>
      </c>
    </row>
    <row r="32" customFormat="false" ht="15" hidden="false" customHeight="false" outlineLevel="0" collapsed="false">
      <c r="A32" s="10" t="s">
        <v>62</v>
      </c>
      <c r="B32" s="14" t="s">
        <v>31</v>
      </c>
      <c r="C32" s="15" t="n">
        <v>0.37</v>
      </c>
      <c r="D32" s="15" t="n">
        <v>0.54</v>
      </c>
      <c r="E32" s="16" t="n">
        <f aca="false">'Country TCO Benchmark'!$K$5</f>
        <v>120000</v>
      </c>
      <c r="F32" s="14" t="n">
        <v>48</v>
      </c>
      <c r="G32" s="17" t="n">
        <f aca="false">E32/(F32/12)</f>
        <v>30000</v>
      </c>
      <c r="H32" s="14" t="s">
        <v>32</v>
      </c>
      <c r="I32" s="10" t="s">
        <v>33</v>
      </c>
      <c r="J32" s="10" t="s">
        <v>34</v>
      </c>
      <c r="K32" s="10" t="s">
        <v>35</v>
      </c>
    </row>
    <row r="33" customFormat="false" ht="15" hidden="false" customHeight="false" outlineLevel="0" collapsed="false">
      <c r="A33" s="10" t="s">
        <v>63</v>
      </c>
      <c r="B33" s="14" t="s">
        <v>31</v>
      </c>
      <c r="C33" s="15" t="n">
        <v>0.32</v>
      </c>
      <c r="D33" s="15" t="n">
        <v>0.28</v>
      </c>
      <c r="E33" s="16" t="n">
        <f aca="false">'Country TCO Benchmark'!$K$5</f>
        <v>120000</v>
      </c>
      <c r="F33" s="14" t="n">
        <v>48</v>
      </c>
      <c r="G33" s="17" t="n">
        <f aca="false">E33/(F33/12)</f>
        <v>30000</v>
      </c>
      <c r="H33" s="14" t="s">
        <v>32</v>
      </c>
      <c r="I33" s="10" t="s">
        <v>33</v>
      </c>
      <c r="J33" s="10" t="s">
        <v>34</v>
      </c>
      <c r="K33" s="10" t="s">
        <v>35</v>
      </c>
    </row>
    <row r="35" customFormat="false" ht="15" hidden="false" customHeight="false" outlineLevel="0" collapsed="false">
      <c r="A35" s="2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28"/>
    <col collapsed="false" customWidth="true" hidden="false" outlineLevel="0" max="5" min="5" style="0" width="24"/>
    <col collapsed="false" customWidth="true" hidden="false" outlineLevel="0" max="6" min="6" style="0" width="66"/>
    <col collapsed="false" customWidth="true" hidden="false" outlineLevel="0" max="7" min="7" style="0" width="48"/>
  </cols>
  <sheetData>
    <row r="1" customFormat="false" ht="16.15" hidden="false" customHeight="false" outlineLevel="0" collapsed="false">
      <c r="A1" s="1" t="s">
        <v>65</v>
      </c>
    </row>
    <row r="2" customFormat="false" ht="15" hidden="false" customHeight="false" outlineLevel="0" collapsed="false">
      <c r="A2" s="2" t="s">
        <v>66</v>
      </c>
    </row>
    <row r="4" customFormat="false" ht="15" hidden="false" customHeight="false" outlineLevel="0" collapsed="false">
      <c r="A4" s="3" t="s">
        <v>67</v>
      </c>
      <c r="B4" s="3" t="s">
        <v>68</v>
      </c>
      <c r="C4" s="3" t="s">
        <v>11</v>
      </c>
      <c r="D4" s="3" t="s">
        <v>69</v>
      </c>
      <c r="E4" s="3" t="s">
        <v>27</v>
      </c>
      <c r="F4" s="3" t="s">
        <v>28</v>
      </c>
      <c r="G4" s="3" t="s">
        <v>70</v>
      </c>
    </row>
    <row r="5" customFormat="false" ht="15" hidden="false" customHeight="false" outlineLevel="0" collapsed="false">
      <c r="A5" s="2" t="s">
        <v>71</v>
      </c>
      <c r="B5" s="2" t="s">
        <v>72</v>
      </c>
      <c r="C5" s="18" t="n">
        <v>0.1938</v>
      </c>
      <c r="D5" s="2" t="s">
        <v>73</v>
      </c>
      <c r="E5" s="2" t="s">
        <v>74</v>
      </c>
      <c r="F5" s="2" t="s">
        <v>75</v>
      </c>
      <c r="G5" s="2" t="s">
        <v>76</v>
      </c>
    </row>
    <row r="6" customFormat="false" ht="15" hidden="false" customHeight="false" outlineLevel="0" collapsed="false">
      <c r="A6" s="2" t="s">
        <v>77</v>
      </c>
      <c r="B6" s="2" t="s">
        <v>72</v>
      </c>
      <c r="C6" s="18" t="n">
        <v>0.3286</v>
      </c>
      <c r="D6" s="2" t="s">
        <v>73</v>
      </c>
      <c r="E6" s="2" t="s">
        <v>74</v>
      </c>
      <c r="F6" s="2" t="s">
        <v>75</v>
      </c>
      <c r="G6" s="2" t="s">
        <v>76</v>
      </c>
    </row>
    <row r="7" customFormat="false" ht="15" hidden="false" customHeight="false" outlineLevel="0" collapsed="false">
      <c r="A7" s="2" t="s">
        <v>78</v>
      </c>
      <c r="B7" s="2" t="s">
        <v>72</v>
      </c>
      <c r="C7" s="18" t="n">
        <v>0.0612</v>
      </c>
      <c r="D7" s="2" t="s">
        <v>73</v>
      </c>
      <c r="E7" s="2" t="s">
        <v>74</v>
      </c>
      <c r="F7" s="2" t="s">
        <v>75</v>
      </c>
      <c r="G7" s="2" t="s">
        <v>76</v>
      </c>
    </row>
    <row r="8" customFormat="false" ht="15" hidden="false" customHeight="false" outlineLevel="0" collapsed="false">
      <c r="A8" s="2" t="s">
        <v>79</v>
      </c>
      <c r="B8" s="19" t="n">
        <v>46258</v>
      </c>
      <c r="C8" s="20" t="n">
        <v>4.218</v>
      </c>
      <c r="D8" s="2" t="s">
        <v>80</v>
      </c>
      <c r="E8" s="2" t="s">
        <v>81</v>
      </c>
      <c r="F8" s="2" t="s">
        <v>82</v>
      </c>
      <c r="G8" s="2" t="s">
        <v>83</v>
      </c>
    </row>
    <row r="9" customFormat="false" ht="15" hidden="false" customHeight="false" outlineLevel="0" collapsed="false">
      <c r="A9" s="2" t="s">
        <v>79</v>
      </c>
      <c r="B9" s="19" t="n">
        <v>46265</v>
      </c>
      <c r="C9" s="20" t="n">
        <v>4.207</v>
      </c>
      <c r="D9" s="2" t="s">
        <v>80</v>
      </c>
      <c r="E9" s="2" t="s">
        <v>81</v>
      </c>
      <c r="F9" s="2" t="s">
        <v>82</v>
      </c>
      <c r="G9" s="2" t="s">
        <v>83</v>
      </c>
    </row>
    <row r="10" customFormat="false" ht="15" hidden="false" customHeight="false" outlineLevel="0" collapsed="false">
      <c r="A10" s="2" t="s">
        <v>79</v>
      </c>
      <c r="B10" s="19" t="n">
        <v>46272</v>
      </c>
      <c r="C10" s="20" t="n">
        <v>4.295</v>
      </c>
      <c r="D10" s="2" t="s">
        <v>80</v>
      </c>
      <c r="E10" s="2" t="s">
        <v>81</v>
      </c>
      <c r="F10" s="2" t="s">
        <v>82</v>
      </c>
      <c r="G10" s="2" t="s">
        <v>83</v>
      </c>
    </row>
    <row r="11" customFormat="false" ht="15" hidden="false" customHeight="false" outlineLevel="0" collapsed="false">
      <c r="A11" s="2" t="s">
        <v>79</v>
      </c>
      <c r="B11" s="19" t="n">
        <v>46279</v>
      </c>
      <c r="C11" s="20" t="n">
        <v>4.455</v>
      </c>
      <c r="D11" s="2" t="s">
        <v>80</v>
      </c>
      <c r="E11" s="2" t="s">
        <v>81</v>
      </c>
      <c r="F11" s="2" t="s">
        <v>82</v>
      </c>
      <c r="G11" s="2" t="s">
        <v>83</v>
      </c>
    </row>
    <row r="12" customFormat="false" ht="15" hidden="false" customHeight="false" outlineLevel="0" collapsed="false">
      <c r="A12" s="2" t="s">
        <v>79</v>
      </c>
      <c r="B12" s="19" t="n">
        <v>46286</v>
      </c>
      <c r="C12" s="20" t="n">
        <v>4.61</v>
      </c>
      <c r="D12" s="2" t="s">
        <v>80</v>
      </c>
      <c r="E12" s="2" t="s">
        <v>81</v>
      </c>
      <c r="F12" s="2" t="s">
        <v>82</v>
      </c>
      <c r="G12" s="2" t="s">
        <v>83</v>
      </c>
    </row>
    <row r="13" customFormat="false" ht="15" hidden="false" customHeight="false" outlineLevel="0" collapsed="false">
      <c r="A13" s="2" t="s">
        <v>79</v>
      </c>
      <c r="B13" s="19" t="n">
        <v>46293</v>
      </c>
      <c r="C13" s="20" t="n">
        <v>4.603</v>
      </c>
      <c r="D13" s="2" t="s">
        <v>80</v>
      </c>
      <c r="E13" s="2" t="s">
        <v>81</v>
      </c>
      <c r="F13" s="2" t="s">
        <v>82</v>
      </c>
      <c r="G13" s="2" t="s">
        <v>83</v>
      </c>
    </row>
    <row r="14" customFormat="false" ht="15" hidden="false" customHeight="false" outlineLevel="0" collapsed="false">
      <c r="A14" s="13" t="s">
        <v>84</v>
      </c>
      <c r="C14" s="21" t="n">
        <f aca="false">C13/C8-1</f>
        <v>0.0912754860123282</v>
      </c>
      <c r="D14" s="2" t="s">
        <v>73</v>
      </c>
      <c r="E14" s="2" t="s">
        <v>85</v>
      </c>
    </row>
    <row r="16" customFormat="false" ht="15" hidden="false" customHeight="false" outlineLevel="0" collapsed="false">
      <c r="A16" s="2" t="s">
        <v>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2026-10-02T05:15:24Z</dcterms:created>
  <dc:creator>openpyxl</dc:creator>
  <dc:description/>
  <dc:language>en-US</dc:language>
  <cp:lastModifiedBy/>
  <dcterms:modified xsi:type="dcterms:W3CDTF">2026-10-02T05:15:24Z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